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0" windowWidth="15600" windowHeight="1164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<sst xmlns="http://schemas.openxmlformats.org/spreadsheetml/2006/main" count="1496" uniqueCount="1091">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</sst>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B68" workbookViewId="0">
      <selection activeCell="O116" sqref="O116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5" t="s">
        <v>396</v>
      </c>
      <c r="B1" s="295"/>
      <c r="C1" s="295"/>
      <c r="D1" s="295"/>
      <c r="E1" s="223"/>
      <c r="F1" s="223"/>
      <c r="G1" s="223"/>
      <c r="H1" s="223"/>
      <c r="I1" s="223"/>
      <c r="J1" s="223"/>
      <c r="K1" s="223"/>
    </row>
    <row r="2" spans="1:13" ht="16.5" customHeight="1">
      <c r="A2" s="295" t="s">
        <v>940</v>
      </c>
      <c r="B2" s="295"/>
      <c r="C2" s="295"/>
      <c r="D2" s="295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0" t="s">
        <v>1086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</row>
    <row r="4" spans="1:13" s="224" customFormat="1" ht="20.25">
      <c r="A4" s="216"/>
      <c r="B4" s="248" t="s">
        <v>939</v>
      </c>
      <c r="C4" s="314" t="s">
        <v>1090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12"/>
      <c r="B7" s="312"/>
      <c r="C7" s="309" t="s">
        <v>398</v>
      </c>
      <c r="D7" s="309"/>
      <c r="E7" s="313" t="s">
        <v>399</v>
      </c>
      <c r="F7" s="313"/>
      <c r="G7" s="313" t="s">
        <v>400</v>
      </c>
      <c r="H7" s="313"/>
      <c r="I7" s="309" t="s">
        <v>401</v>
      </c>
      <c r="J7" s="309"/>
      <c r="K7" s="309" t="s">
        <v>402</v>
      </c>
      <c r="L7" s="309"/>
      <c r="M7" s="309"/>
    </row>
    <row r="8" spans="1:13" ht="30.75" customHeight="1">
      <c r="A8" s="312"/>
      <c r="B8" s="312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6"/>
      <c r="L17" s="297"/>
      <c r="M17" s="298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99"/>
      <c r="L18" s="300"/>
      <c r="M18" s="301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99"/>
      <c r="L19" s="300"/>
      <c r="M19" s="301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99"/>
      <c r="L20" s="300"/>
      <c r="M20" s="301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99"/>
      <c r="L21" s="300"/>
      <c r="M21" s="301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99"/>
      <c r="L22" s="300"/>
      <c r="M22" s="301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99"/>
      <c r="L23" s="300"/>
      <c r="M23" s="301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99"/>
      <c r="L24" s="300"/>
      <c r="M24" s="301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99"/>
      <c r="L25" s="300"/>
      <c r="M25" s="301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99"/>
      <c r="L26" s="300"/>
      <c r="M26" s="301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99"/>
      <c r="L27" s="300"/>
      <c r="M27" s="301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99"/>
      <c r="L28" s="300"/>
      <c r="M28" s="301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99"/>
      <c r="L29" s="300"/>
      <c r="M29" s="301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99"/>
      <c r="L30" s="300"/>
      <c r="M30" s="301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99"/>
      <c r="L31" s="300"/>
      <c r="M31" s="301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99"/>
      <c r="L32" s="300"/>
      <c r="M32" s="301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99"/>
      <c r="L33" s="300"/>
      <c r="M33" s="301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99"/>
      <c r="L34" s="300"/>
      <c r="M34" s="301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99"/>
      <c r="L35" s="300"/>
      <c r="M35" s="301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99"/>
      <c r="L36" s="300"/>
      <c r="M36" s="301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99"/>
      <c r="L37" s="300"/>
      <c r="M37" s="301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99"/>
      <c r="L38" s="300"/>
      <c r="M38" s="301"/>
    </row>
    <row r="39" spans="1:13" ht="20.65" customHeight="1">
      <c r="A39" s="305" t="s">
        <v>420</v>
      </c>
      <c r="B39" s="306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302"/>
      <c r="L39" s="303"/>
      <c r="M39" s="304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307" t="s">
        <v>271</v>
      </c>
      <c r="B43" s="308"/>
      <c r="C43" s="309" t="s">
        <v>442</v>
      </c>
      <c r="D43" s="309"/>
      <c r="E43" s="309"/>
      <c r="F43" s="218" t="s">
        <v>443</v>
      </c>
      <c r="G43" s="309" t="s">
        <v>444</v>
      </c>
      <c r="H43" s="309"/>
      <c r="I43" s="229" t="s">
        <v>445</v>
      </c>
      <c r="J43" s="217" t="s">
        <v>446</v>
      </c>
      <c r="K43" s="309" t="s">
        <v>447</v>
      </c>
      <c r="L43" s="309"/>
      <c r="M43" s="309"/>
    </row>
    <row r="44" spans="1:13" ht="33" customHeight="1">
      <c r="A44" s="230">
        <v>1</v>
      </c>
      <c r="B44" s="114" t="s">
        <v>339</v>
      </c>
      <c r="C44" s="292"/>
      <c r="D44" s="292"/>
      <c r="E44" s="292"/>
      <c r="F44" s="258"/>
      <c r="G44" s="315"/>
      <c r="H44" s="316"/>
      <c r="I44" s="256"/>
      <c r="J44" s="256"/>
      <c r="K44" s="317"/>
      <c r="L44" s="317"/>
      <c r="M44" s="317"/>
    </row>
    <row r="45" spans="1:13" ht="33" customHeight="1">
      <c r="A45" s="230">
        <v>2</v>
      </c>
      <c r="B45" s="114" t="s">
        <v>448</v>
      </c>
      <c r="C45" s="292"/>
      <c r="D45" s="292"/>
      <c r="E45" s="292"/>
      <c r="F45" s="255"/>
      <c r="G45" s="293"/>
      <c r="H45" s="293"/>
      <c r="I45" s="219"/>
      <c r="J45" s="219"/>
      <c r="K45" s="294"/>
      <c r="L45" s="294"/>
      <c r="M45" s="294"/>
    </row>
    <row r="46" spans="1:13" ht="33" customHeight="1">
      <c r="A46" s="230">
        <v>3</v>
      </c>
      <c r="B46" s="114" t="s">
        <v>448</v>
      </c>
      <c r="C46" s="292"/>
      <c r="D46" s="292"/>
      <c r="E46" s="292"/>
      <c r="F46" s="254"/>
      <c r="G46" s="293"/>
      <c r="H46" s="293"/>
      <c r="I46" s="231"/>
      <c r="J46" s="219"/>
      <c r="K46" s="294"/>
      <c r="L46" s="294"/>
      <c r="M46" s="294"/>
    </row>
    <row r="47" spans="1:13" ht="33" customHeight="1">
      <c r="A47" s="230">
        <v>4</v>
      </c>
      <c r="B47" s="114" t="s">
        <v>448</v>
      </c>
      <c r="C47" s="292"/>
      <c r="D47" s="292"/>
      <c r="E47" s="292"/>
      <c r="F47" s="231"/>
      <c r="G47" s="293"/>
      <c r="H47" s="293"/>
      <c r="I47" s="231"/>
      <c r="J47" s="219"/>
      <c r="K47" s="294"/>
      <c r="L47" s="294"/>
      <c r="M47" s="294"/>
    </row>
    <row r="48" spans="1:13" ht="33" customHeight="1">
      <c r="A48" s="230">
        <v>5</v>
      </c>
      <c r="B48" s="114" t="s">
        <v>272</v>
      </c>
      <c r="C48" s="292"/>
      <c r="D48" s="292"/>
      <c r="E48" s="292"/>
      <c r="F48" s="255"/>
      <c r="G48" s="293"/>
      <c r="H48" s="293"/>
      <c r="I48" s="231"/>
      <c r="J48" s="219"/>
      <c r="K48" s="294"/>
      <c r="L48" s="294"/>
      <c r="M48" s="294"/>
    </row>
    <row r="49" spans="1:13" ht="33" customHeight="1">
      <c r="A49" s="230">
        <v>6</v>
      </c>
      <c r="B49" s="114" t="s">
        <v>449</v>
      </c>
      <c r="C49" s="288"/>
      <c r="D49" s="284"/>
      <c r="E49" s="285"/>
      <c r="F49" s="255"/>
      <c r="G49" s="286"/>
      <c r="H49" s="287"/>
      <c r="I49" s="231"/>
      <c r="J49" s="219"/>
      <c r="K49" s="288"/>
      <c r="L49" s="289"/>
      <c r="M49" s="290"/>
    </row>
    <row r="50" spans="1:13" ht="30">
      <c r="A50" s="230">
        <v>7</v>
      </c>
      <c r="B50" s="115" t="s">
        <v>450</v>
      </c>
      <c r="C50" s="283"/>
      <c r="D50" s="284"/>
      <c r="E50" s="285"/>
      <c r="F50" s="255"/>
      <c r="G50" s="286"/>
      <c r="H50" s="287"/>
      <c r="I50" s="231"/>
      <c r="J50" s="219"/>
      <c r="K50" s="288"/>
      <c r="L50" s="289"/>
      <c r="M50" s="290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74" t="s">
        <v>283</v>
      </c>
      <c r="B54" s="274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74" t="s">
        <v>455</v>
      </c>
      <c r="L54" s="274"/>
      <c r="M54" s="274"/>
    </row>
    <row r="55" spans="1:13" ht="15" customHeight="1">
      <c r="A55" s="291">
        <v>1</v>
      </c>
      <c r="B55" s="291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1">
        <v>10</v>
      </c>
      <c r="L55" s="291"/>
      <c r="M55" s="291"/>
    </row>
    <row r="56" spans="1:13" ht="15" customHeight="1">
      <c r="A56" s="281" t="s">
        <v>459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80"/>
      <c r="L57" s="280"/>
      <c r="M57" s="280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80"/>
      <c r="L58" s="280"/>
      <c r="M58" s="280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80"/>
      <c r="L59" s="280"/>
      <c r="M59" s="280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80"/>
      <c r="L60" s="280"/>
      <c r="M60" s="280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82"/>
      <c r="L61" s="280"/>
      <c r="M61" s="280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80"/>
      <c r="L62" s="280"/>
      <c r="M62" s="280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80"/>
      <c r="L63" s="280"/>
      <c r="M63" s="280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80"/>
      <c r="L64" s="280"/>
      <c r="M64" s="280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80"/>
      <c r="L65" s="280"/>
      <c r="M65" s="280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80"/>
      <c r="L66" s="280"/>
      <c r="M66" s="280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80"/>
      <c r="L67" s="280"/>
      <c r="M67" s="280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80"/>
      <c r="L68" s="280"/>
      <c r="M68" s="280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80"/>
      <c r="L69" s="280"/>
      <c r="M69" s="280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80"/>
      <c r="L70" s="280"/>
      <c r="M70" s="280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80"/>
      <c r="L71" s="280"/>
      <c r="M71" s="280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80"/>
      <c r="L72" s="280"/>
      <c r="M72" s="280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74" t="s">
        <v>283</v>
      </c>
      <c r="B74" s="274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hidden="1" customHeight="1">
      <c r="A75" s="276" t="s">
        <v>471</v>
      </c>
      <c r="B75" s="277"/>
      <c r="C75" s="277"/>
      <c r="D75" s="277"/>
      <c r="E75" s="277"/>
      <c r="F75" s="277"/>
      <c r="G75" s="277"/>
      <c r="H75" s="277"/>
      <c r="I75" s="277"/>
      <c r="J75" s="277"/>
      <c r="K75" s="277"/>
      <c r="L75" s="277"/>
      <c r="M75" s="277"/>
      <c r="N75" s="277"/>
      <c r="O75" s="123"/>
    </row>
    <row r="76" spans="1:15" ht="15" hidden="1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hidden="1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hidden="1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hidden="1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hidden="1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hidden="1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hidden="1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hidden="1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hidden="1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hidden="1" customHeight="1">
      <c r="A85" s="276" t="s">
        <v>1087</v>
      </c>
      <c r="B85" s="277"/>
      <c r="C85" s="277"/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41">
        <f t="shared" si="1"/>
        <v>0</v>
      </c>
    </row>
    <row r="86" spans="1:16" s="242" customFormat="1" ht="17.25" hidden="1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hidden="1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hidden="1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hidden="1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hidden="1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hidden="1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hidden="1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hidden="1" customHeight="1">
      <c r="A94" s="276" t="s">
        <v>481</v>
      </c>
      <c r="B94" s="277"/>
      <c r="C94" s="277"/>
      <c r="D94" s="277"/>
      <c r="E94" s="277"/>
      <c r="F94" s="277"/>
      <c r="G94" s="277"/>
      <c r="H94" s="277"/>
      <c r="I94" s="277"/>
      <c r="J94" s="277"/>
      <c r="K94" s="277"/>
      <c r="L94" s="277"/>
      <c r="M94" s="277"/>
      <c r="N94" s="277"/>
      <c r="O94" s="241">
        <f t="shared" si="1"/>
        <v>0</v>
      </c>
    </row>
    <row r="95" spans="1:16" s="242" customFormat="1" ht="15" hidden="1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hidden="1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hidden="1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hidden="1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hidden="1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hidden="1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hidden="1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hidden="1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hidden="1" customHeight="1">
      <c r="A103" s="276" t="s">
        <v>488</v>
      </c>
      <c r="B103" s="277"/>
      <c r="C103" s="277"/>
      <c r="D103" s="277"/>
      <c r="E103" s="277"/>
      <c r="F103" s="277"/>
      <c r="G103" s="277"/>
      <c r="H103" s="277"/>
      <c r="I103" s="277"/>
      <c r="J103" s="277"/>
      <c r="K103" s="277"/>
      <c r="L103" s="277"/>
      <c r="M103" s="277"/>
      <c r="N103" s="277"/>
      <c r="O103" s="241">
        <f t="shared" si="1"/>
        <v>0</v>
      </c>
    </row>
    <row r="104" spans="1:15" s="242" customFormat="1" hidden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hidden="1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hidden="1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hidden="1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hidden="1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hidden="1" customHeight="1">
      <c r="A109" s="278" t="s">
        <v>492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41">
        <f t="shared" si="1"/>
        <v>0</v>
      </c>
    </row>
    <row r="110" spans="1:15" s="242" customFormat="1" ht="18.75" hidden="1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hidden="1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hidden="1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hidden="1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278" t="s">
        <v>495</v>
      </c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279"/>
      <c r="M114" s="279"/>
      <c r="N114" s="279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>
        <v>10</v>
      </c>
      <c r="E116" s="121">
        <v>10</v>
      </c>
      <c r="F116" s="121"/>
      <c r="G116" s="122">
        <v>0</v>
      </c>
      <c r="H116" s="122">
        <v>0</v>
      </c>
      <c r="I116" s="121"/>
      <c r="J116" s="121">
        <v>3</v>
      </c>
      <c r="K116" s="243">
        <v>7</v>
      </c>
      <c r="L116" s="243">
        <v>1</v>
      </c>
      <c r="M116" s="243"/>
      <c r="N116" s="243"/>
      <c r="O116" s="241">
        <f t="shared" si="1"/>
        <v>13.6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273" t="s">
        <v>501</v>
      </c>
      <c r="B125" s="273"/>
      <c r="C125" s="125">
        <f t="shared" ref="C125:K125" si="2">SUM(C115:C124,C110:C113,C104:C108,C95:C102,C86:C93,C76:C84,C57:C72)</f>
        <v>0</v>
      </c>
      <c r="D125" s="125">
        <f t="shared" si="2"/>
        <v>10</v>
      </c>
      <c r="E125" s="125">
        <f t="shared" si="2"/>
        <v>10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3</v>
      </c>
      <c r="K125" s="125">
        <f t="shared" si="2"/>
        <v>7</v>
      </c>
      <c r="L125" s="125"/>
      <c r="M125" s="125"/>
      <c r="N125" s="125"/>
      <c r="O125" s="125">
        <f>SUM(O76:O124)</f>
        <v>13.6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74" t="s">
        <v>271</v>
      </c>
      <c r="B135" s="274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74" t="s">
        <v>455</v>
      </c>
      <c r="L135" s="274"/>
      <c r="M135" s="274"/>
    </row>
    <row r="136" spans="1:13" ht="15" customHeight="1">
      <c r="A136" s="275">
        <v>1</v>
      </c>
      <c r="B136" s="275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75">
        <v>10</v>
      </c>
      <c r="L136" s="275"/>
      <c r="M136" s="275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69"/>
      <c r="L137" s="269"/>
      <c r="M137" s="269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71"/>
      <c r="L138" s="272"/>
      <c r="M138" s="272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271"/>
      <c r="L139" s="272"/>
      <c r="M139" s="272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69"/>
      <c r="L140" s="269"/>
      <c r="M140" s="269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69"/>
      <c r="L141" s="269"/>
      <c r="M141" s="269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269"/>
      <c r="L142" s="269"/>
      <c r="M142" s="269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69"/>
      <c r="L143" s="269"/>
      <c r="M143" s="269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269"/>
      <c r="L144" s="269"/>
      <c r="M144" s="269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69"/>
      <c r="L145" s="269"/>
      <c r="M145" s="269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69"/>
      <c r="L146" s="269"/>
      <c r="M146" s="269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269"/>
      <c r="L147" s="269"/>
      <c r="M147" s="269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69"/>
      <c r="L148" s="269"/>
      <c r="M148" s="269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69"/>
      <c r="L149" s="269"/>
      <c r="M149" s="269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269"/>
      <c r="L150" s="269"/>
      <c r="M150" s="269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69"/>
      <c r="L151" s="269"/>
      <c r="M151" s="269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69"/>
      <c r="L152" s="269"/>
      <c r="M152" s="269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69"/>
      <c r="L153" s="269"/>
      <c r="M153" s="269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269"/>
      <c r="L154" s="269"/>
      <c r="M154" s="269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269"/>
      <c r="L155" s="269"/>
      <c r="M155" s="269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269"/>
      <c r="L156" s="269"/>
      <c r="M156" s="269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269"/>
      <c r="L157" s="269"/>
      <c r="M157" s="269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69"/>
      <c r="L158" s="269"/>
      <c r="M158" s="269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269"/>
      <c r="L159" s="269"/>
      <c r="M159" s="269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69"/>
      <c r="L160" s="269"/>
      <c r="M160" s="269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69"/>
      <c r="L161" s="269"/>
      <c r="M161" s="269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69"/>
      <c r="L162" s="269"/>
      <c r="M162" s="269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69"/>
      <c r="L163" s="269"/>
      <c r="M163" s="269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69"/>
      <c r="L164" s="269"/>
      <c r="M164" s="269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69"/>
      <c r="L165" s="269"/>
      <c r="M165" s="269"/>
    </row>
    <row r="166" spans="1:13" s="222" customFormat="1" ht="16.5" customHeight="1">
      <c r="A166" s="270" t="s">
        <v>501</v>
      </c>
      <c r="B166" s="270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270"/>
      <c r="L166" s="270"/>
      <c r="M166" s="270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261" t="s">
        <v>525</v>
      </c>
      <c r="E168" s="262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263" t="s">
        <v>530</v>
      </c>
      <c r="E169" s="264"/>
      <c r="F169" s="132">
        <f>SUM(G169:I169)</f>
        <v>10</v>
      </c>
      <c r="G169" s="132">
        <f>COUNTA(C44:E47)</f>
        <v>0</v>
      </c>
      <c r="H169" s="132">
        <f>D125</f>
        <v>10</v>
      </c>
      <c r="I169" s="133">
        <f>D166</f>
        <v>0</v>
      </c>
    </row>
    <row r="170" spans="1:13" s="222" customFormat="1" ht="28.5" customHeight="1" thickBot="1">
      <c r="A170" s="242"/>
      <c r="D170" s="265" t="s">
        <v>531</v>
      </c>
      <c r="E170" s="266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267" t="s">
        <v>532</v>
      </c>
      <c r="B172" s="267"/>
      <c r="C172" s="267"/>
      <c r="D172" s="267"/>
      <c r="E172" s="137"/>
      <c r="H172" s="268" t="str">
        <f ca="1">"Thành phố Hồ Chí Minh, ngày "&amp;DAY(TODAY())&amp;" tháng "&amp;MONTH(TODAY())&amp;" năm "&amp;YEAR(TODAY())</f>
        <v>Thành phố Hồ Chí Minh, ngày 27 tháng 2 năm 2019</v>
      </c>
      <c r="I172" s="268"/>
      <c r="J172" s="268"/>
      <c r="K172" s="268"/>
      <c r="L172" s="268"/>
      <c r="M172" s="268"/>
    </row>
    <row r="173" spans="1:13" s="224" customFormat="1">
      <c r="A173" s="138"/>
      <c r="H173" s="267" t="s">
        <v>533</v>
      </c>
      <c r="I173" s="267"/>
      <c r="J173" s="267"/>
      <c r="K173" s="267"/>
      <c r="L173" s="267"/>
      <c r="M173" s="267"/>
    </row>
    <row r="174" spans="1:13" s="224" customFormat="1">
      <c r="A174" s="138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2"/>
      <c r="C1" s="413"/>
      <c r="D1" s="140"/>
      <c r="E1" s="414" t="s">
        <v>535</v>
      </c>
      <c r="F1" s="415"/>
      <c r="G1" s="415"/>
      <c r="H1" s="416"/>
      <c r="I1" s="417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141"/>
      <c r="U1" s="141"/>
      <c r="V1" s="142"/>
    </row>
    <row r="2" spans="1:35" s="143" customFormat="1" ht="21" customHeight="1">
      <c r="A2" s="419" t="s">
        <v>536</v>
      </c>
      <c r="B2" s="420"/>
      <c r="C2" s="421"/>
      <c r="E2" s="425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7"/>
    </row>
    <row r="3" spans="1:35" s="143" customFormat="1" ht="21" customHeight="1" thickBot="1">
      <c r="A3" s="422"/>
      <c r="B3" s="423"/>
      <c r="C3" s="424"/>
      <c r="E3" s="428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30"/>
    </row>
    <row r="4" spans="1:35" s="140" customFormat="1" ht="15.75">
      <c r="A4" s="144"/>
    </row>
    <row r="5" spans="1:35" s="143" customFormat="1" ht="30.75">
      <c r="A5" s="145"/>
      <c r="G5" s="431" t="str">
        <f ca="1">"BẢNG SỐ LIỆU NHÂN SỰ NĂM HỌC"&amp;" "&amp;YEAR(TODAY())&amp;"-"&amp;YEAR(TODAY())+1</f>
        <v>BẢNG SỐ LIỆU NHÂN SỰ NĂM HỌC 2019-2020</v>
      </c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</row>
    <row r="6" spans="1:35" s="143" customFormat="1" ht="25.5" customHeight="1" thickBot="1">
      <c r="A6" s="406" t="s">
        <v>537</v>
      </c>
      <c r="B6" s="407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5" t="s">
        <v>538</v>
      </c>
      <c r="B7" s="409" t="s">
        <v>539</v>
      </c>
      <c r="C7" s="409"/>
      <c r="D7" s="410"/>
      <c r="E7" s="410"/>
      <c r="F7" s="411"/>
      <c r="G7" s="397" t="str">
        <f ca="1">"Số lớp dự kiến NH"&amp;" "&amp;YEAR(TODAY())&amp;"-"&amp;YEAR(TODAY())+1</f>
        <v>Số lớp dự kiến NH 2019-2020</v>
      </c>
      <c r="H7" s="400" t="s">
        <v>540</v>
      </c>
      <c r="I7" s="402" t="s">
        <v>541</v>
      </c>
      <c r="J7" s="402"/>
      <c r="K7" s="148"/>
      <c r="L7" s="378" t="s">
        <v>542</v>
      </c>
      <c r="M7" s="391"/>
      <c r="N7" s="393">
        <f>SUM($K$7:$K$10)</f>
        <v>0</v>
      </c>
      <c r="O7" s="394"/>
      <c r="P7" s="397" t="str">
        <f ca="1">"Số học sinh dự kiến NH"&amp;" "&amp;YEAR(TODAY())&amp;"-"&amp;YEAR(TODAY())+1</f>
        <v>Số học sinh dự kiến NH 2019-2020</v>
      </c>
      <c r="Q7" s="400" t="s">
        <v>540</v>
      </c>
      <c r="R7" s="402" t="s">
        <v>541</v>
      </c>
      <c r="S7" s="402"/>
      <c r="T7" s="149"/>
      <c r="U7" s="378" t="s">
        <v>543</v>
      </c>
      <c r="V7" s="381"/>
      <c r="W7" s="384">
        <f>SUM(T7:T10)</f>
        <v>0</v>
      </c>
      <c r="X7" s="385"/>
      <c r="Y7" s="388" t="s">
        <v>544</v>
      </c>
      <c r="Z7" s="389"/>
      <c r="AA7" s="389"/>
      <c r="AB7" s="389"/>
      <c r="AC7" s="389"/>
      <c r="AD7" s="389"/>
      <c r="AE7" s="389"/>
      <c r="AF7" s="389"/>
      <c r="AG7" s="389"/>
      <c r="AH7" s="390"/>
      <c r="AI7" s="352"/>
    </row>
    <row r="8" spans="1:35" s="150" customFormat="1" ht="29.25" customHeight="1">
      <c r="A8" s="335"/>
      <c r="B8" s="355" t="s">
        <v>545</v>
      </c>
      <c r="C8" s="355"/>
      <c r="D8" s="356" t="s">
        <v>546</v>
      </c>
      <c r="E8" s="356"/>
      <c r="F8" s="357" t="s">
        <v>547</v>
      </c>
      <c r="G8" s="398"/>
      <c r="H8" s="401"/>
      <c r="I8" s="375" t="s">
        <v>548</v>
      </c>
      <c r="J8" s="375"/>
      <c r="K8" s="151"/>
      <c r="L8" s="379"/>
      <c r="M8" s="392"/>
      <c r="N8" s="395"/>
      <c r="O8" s="396"/>
      <c r="P8" s="398"/>
      <c r="Q8" s="401"/>
      <c r="R8" s="375" t="s">
        <v>548</v>
      </c>
      <c r="S8" s="375"/>
      <c r="T8" s="152"/>
      <c r="U8" s="379"/>
      <c r="V8" s="382"/>
      <c r="W8" s="386"/>
      <c r="X8" s="387"/>
      <c r="Y8" s="432" t="s">
        <v>284</v>
      </c>
      <c r="Z8" s="355"/>
      <c r="AA8" s="355"/>
      <c r="AB8" s="433" t="s">
        <v>547</v>
      </c>
      <c r="AC8" s="356" t="s">
        <v>549</v>
      </c>
      <c r="AD8" s="356"/>
      <c r="AE8" s="356" t="s">
        <v>285</v>
      </c>
      <c r="AF8" s="356"/>
      <c r="AG8" s="356" t="s">
        <v>286</v>
      </c>
      <c r="AH8" s="374"/>
      <c r="AI8" s="353"/>
    </row>
    <row r="9" spans="1:35" s="150" customFormat="1" ht="24" customHeight="1">
      <c r="A9" s="335"/>
      <c r="B9" s="153">
        <v>1</v>
      </c>
      <c r="C9" s="153">
        <v>2</v>
      </c>
      <c r="D9" s="153">
        <v>1</v>
      </c>
      <c r="E9" s="153">
        <v>2</v>
      </c>
      <c r="F9" s="357"/>
      <c r="G9" s="398"/>
      <c r="H9" s="401"/>
      <c r="I9" s="375" t="s">
        <v>550</v>
      </c>
      <c r="J9" s="375"/>
      <c r="K9" s="151"/>
      <c r="L9" s="379"/>
      <c r="M9" s="392"/>
      <c r="N9" s="395"/>
      <c r="O9" s="396"/>
      <c r="P9" s="398"/>
      <c r="Q9" s="401"/>
      <c r="R9" s="375" t="s">
        <v>550</v>
      </c>
      <c r="S9" s="375"/>
      <c r="T9" s="152"/>
      <c r="U9" s="379"/>
      <c r="V9" s="382"/>
      <c r="W9" s="386"/>
      <c r="X9" s="387"/>
      <c r="Y9" s="432"/>
      <c r="Z9" s="355"/>
      <c r="AA9" s="355"/>
      <c r="AB9" s="433"/>
      <c r="AC9" s="356"/>
      <c r="AD9" s="356"/>
      <c r="AE9" s="356"/>
      <c r="AF9" s="356"/>
      <c r="AG9" s="356"/>
      <c r="AH9" s="374"/>
      <c r="AI9" s="353"/>
    </row>
    <row r="10" spans="1:35" s="159" customFormat="1" ht="32.25" customHeight="1">
      <c r="A10" s="335"/>
      <c r="B10" s="153" t="s">
        <v>551</v>
      </c>
      <c r="C10" s="153" t="s">
        <v>552</v>
      </c>
      <c r="D10" s="154" t="s">
        <v>553</v>
      </c>
      <c r="E10" s="154" t="s">
        <v>554</v>
      </c>
      <c r="F10" s="357"/>
      <c r="G10" s="398"/>
      <c r="H10" s="401"/>
      <c r="I10" s="375" t="s">
        <v>555</v>
      </c>
      <c r="J10" s="375"/>
      <c r="K10" s="151"/>
      <c r="L10" s="379"/>
      <c r="M10" s="392"/>
      <c r="N10" s="395"/>
      <c r="O10" s="396"/>
      <c r="P10" s="398"/>
      <c r="Q10" s="401"/>
      <c r="R10" s="375" t="s">
        <v>555</v>
      </c>
      <c r="S10" s="375"/>
      <c r="T10" s="152"/>
      <c r="U10" s="379"/>
      <c r="V10" s="383"/>
      <c r="W10" s="386"/>
      <c r="X10" s="387"/>
      <c r="Y10" s="155" t="s">
        <v>556</v>
      </c>
      <c r="Z10" s="156" t="s">
        <v>557</v>
      </c>
      <c r="AA10" s="376"/>
      <c r="AB10" s="433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3"/>
    </row>
    <row r="11" spans="1:35" s="170" customFormat="1" ht="26.25" thickBot="1">
      <c r="A11" s="408"/>
      <c r="B11" s="160"/>
      <c r="C11" s="160"/>
      <c r="D11" s="160"/>
      <c r="E11" s="160"/>
      <c r="F11" s="161">
        <f>COUNTA($B$11:$E$11)</f>
        <v>0</v>
      </c>
      <c r="G11" s="399"/>
      <c r="H11" s="162" t="s">
        <v>560</v>
      </c>
      <c r="I11" s="405"/>
      <c r="J11" s="405"/>
      <c r="K11" s="405"/>
      <c r="L11" s="380"/>
      <c r="M11" s="163"/>
      <c r="N11" s="403">
        <f>$I$11</f>
        <v>0</v>
      </c>
      <c r="O11" s="404"/>
      <c r="P11" s="399"/>
      <c r="Q11" s="162" t="s">
        <v>560</v>
      </c>
      <c r="R11" s="405"/>
      <c r="S11" s="405"/>
      <c r="T11" s="405"/>
      <c r="U11" s="380"/>
      <c r="V11" s="163"/>
      <c r="W11" s="403">
        <f>R11</f>
        <v>0</v>
      </c>
      <c r="X11" s="404"/>
      <c r="Y11" s="164"/>
      <c r="Z11" s="165"/>
      <c r="AA11" s="377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4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4" t="s">
        <v>561</v>
      </c>
      <c r="B14" s="365"/>
      <c r="C14" s="365"/>
      <c r="D14" s="365"/>
      <c r="E14" s="365"/>
      <c r="F14" s="365"/>
      <c r="G14" s="365"/>
      <c r="H14" s="365"/>
      <c r="I14" s="366"/>
      <c r="K14" s="367" t="s">
        <v>562</v>
      </c>
      <c r="L14" s="369" t="s">
        <v>563</v>
      </c>
      <c r="M14" s="370"/>
      <c r="N14" s="370"/>
      <c r="O14" s="370"/>
      <c r="P14" s="370"/>
      <c r="Q14" s="370"/>
      <c r="R14" s="370"/>
      <c r="S14" s="370"/>
      <c r="T14" s="370"/>
      <c r="U14" s="370"/>
      <c r="V14" s="370"/>
      <c r="W14" s="370"/>
      <c r="X14" s="370"/>
      <c r="Y14" s="370"/>
      <c r="Z14" s="370"/>
      <c r="AA14" s="370"/>
      <c r="AB14" s="370"/>
      <c r="AC14" s="370"/>
      <c r="AD14" s="370"/>
      <c r="AE14" s="370"/>
      <c r="AF14" s="370"/>
      <c r="AG14" s="370"/>
      <c r="AH14" s="370"/>
      <c r="AI14" s="371"/>
    </row>
    <row r="15" spans="1:35" s="176" customFormat="1" ht="23.25" customHeight="1">
      <c r="A15" s="334" t="s">
        <v>283</v>
      </c>
      <c r="B15" s="360" t="s">
        <v>564</v>
      </c>
      <c r="C15" s="360"/>
      <c r="D15" s="372" t="s">
        <v>284</v>
      </c>
      <c r="E15" s="373"/>
      <c r="F15" s="360" t="s">
        <v>285</v>
      </c>
      <c r="G15" s="360" t="s">
        <v>565</v>
      </c>
      <c r="H15" s="360" t="s">
        <v>332</v>
      </c>
      <c r="I15" s="362" t="s">
        <v>566</v>
      </c>
      <c r="K15" s="368"/>
      <c r="L15" s="356" t="s">
        <v>567</v>
      </c>
      <c r="M15" s="356"/>
      <c r="N15" s="356"/>
      <c r="O15" s="356"/>
      <c r="P15" s="356" t="s">
        <v>568</v>
      </c>
      <c r="Q15" s="356"/>
      <c r="R15" s="356"/>
      <c r="S15" s="356"/>
      <c r="T15" s="356" t="s">
        <v>569</v>
      </c>
      <c r="U15" s="356"/>
      <c r="V15" s="356"/>
      <c r="W15" s="356"/>
      <c r="X15" s="340" t="s">
        <v>570</v>
      </c>
      <c r="Y15" s="341"/>
      <c r="Z15" s="341"/>
      <c r="AA15" s="342"/>
      <c r="AB15" s="340" t="s">
        <v>571</v>
      </c>
      <c r="AC15" s="341"/>
      <c r="AD15" s="341"/>
      <c r="AE15" s="342"/>
      <c r="AF15" s="340" t="s">
        <v>572</v>
      </c>
      <c r="AG15" s="341"/>
      <c r="AH15" s="341"/>
      <c r="AI15" s="342"/>
    </row>
    <row r="16" spans="1:35" s="176" customFormat="1" ht="73.5" customHeight="1">
      <c r="A16" s="336"/>
      <c r="B16" s="361"/>
      <c r="C16" s="361"/>
      <c r="D16" s="177" t="s">
        <v>573</v>
      </c>
      <c r="E16" s="177" t="s">
        <v>453</v>
      </c>
      <c r="F16" s="361"/>
      <c r="G16" s="361"/>
      <c r="H16" s="361"/>
      <c r="I16" s="363"/>
      <c r="K16" s="368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28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58">
        <v>0</v>
      </c>
      <c r="N17" s="328">
        <v>0</v>
      </c>
      <c r="O17" s="183"/>
      <c r="P17" s="186"/>
      <c r="Q17" s="325">
        <v>0</v>
      </c>
      <c r="R17" s="328">
        <f>IF(SUM($W$7:$X$11)&gt;0,ROUND(SUM($W$7:$X$11)/100,2),0)</f>
        <v>0</v>
      </c>
      <c r="S17" s="186"/>
      <c r="T17" s="186"/>
      <c r="U17" s="325">
        <f>IF(SUM($W$7:$X$11)&gt;0,ROUND($W$11/50+$W$7/35,2),0)</f>
        <v>0</v>
      </c>
      <c r="V17" s="328">
        <f>IF(SUM($W$7:$X$11)&gt;0,IF(SUM($W$7:$X$11)&gt;200,ROUND(SUM($W$7:$X$11)/70,2),ROUND(SUM($W$7:$X$11)/50,2)),0)</f>
        <v>0</v>
      </c>
      <c r="W17" s="186"/>
      <c r="X17" s="186"/>
      <c r="Y17" s="325">
        <v>0</v>
      </c>
      <c r="Z17" s="328">
        <v>0</v>
      </c>
      <c r="AA17" s="186"/>
      <c r="AB17" s="186"/>
      <c r="AC17" s="325">
        <v>0</v>
      </c>
      <c r="AD17" s="328">
        <v>0</v>
      </c>
      <c r="AE17" s="186"/>
      <c r="AF17" s="186"/>
      <c r="AG17" s="325">
        <v>0</v>
      </c>
      <c r="AH17" s="328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29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58"/>
      <c r="N18" s="329"/>
      <c r="O18" s="183"/>
      <c r="P18" s="186"/>
      <c r="Q18" s="326"/>
      <c r="R18" s="329"/>
      <c r="S18" s="186"/>
      <c r="T18" s="186"/>
      <c r="U18" s="326"/>
      <c r="V18" s="329"/>
      <c r="W18" s="186"/>
      <c r="X18" s="186"/>
      <c r="Y18" s="326"/>
      <c r="Z18" s="329"/>
      <c r="AA18" s="186"/>
      <c r="AB18" s="186"/>
      <c r="AC18" s="326"/>
      <c r="AD18" s="329"/>
      <c r="AE18" s="186"/>
      <c r="AF18" s="186"/>
      <c r="AG18" s="326"/>
      <c r="AH18" s="329"/>
      <c r="AI18" s="186"/>
    </row>
    <row r="19" spans="1:35" s="176" customFormat="1" ht="15.75" customHeight="1">
      <c r="A19" s="188"/>
      <c r="B19" s="182"/>
      <c r="C19" s="329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58"/>
      <c r="N19" s="329"/>
      <c r="O19" s="183"/>
      <c r="P19" s="186"/>
      <c r="Q19" s="326"/>
      <c r="R19" s="329"/>
      <c r="S19" s="186"/>
      <c r="T19" s="186"/>
      <c r="U19" s="326"/>
      <c r="V19" s="329"/>
      <c r="W19" s="186"/>
      <c r="X19" s="186"/>
      <c r="Y19" s="326"/>
      <c r="Z19" s="329"/>
      <c r="AA19" s="186"/>
      <c r="AB19" s="186"/>
      <c r="AC19" s="326"/>
      <c r="AD19" s="329"/>
      <c r="AE19" s="186"/>
      <c r="AF19" s="186"/>
      <c r="AG19" s="326"/>
      <c r="AH19" s="329"/>
      <c r="AI19" s="186"/>
    </row>
    <row r="20" spans="1:35" s="170" customFormat="1" ht="15.75" customHeight="1" thickBot="1">
      <c r="A20" s="188"/>
      <c r="B20" s="182"/>
      <c r="C20" s="330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59"/>
      <c r="N20" s="330"/>
      <c r="O20" s="183"/>
      <c r="P20" s="165"/>
      <c r="Q20" s="327"/>
      <c r="R20" s="330"/>
      <c r="S20" s="165"/>
      <c r="T20" s="165"/>
      <c r="U20" s="327"/>
      <c r="V20" s="330"/>
      <c r="W20" s="165"/>
      <c r="X20" s="165"/>
      <c r="Y20" s="327"/>
      <c r="Z20" s="330"/>
      <c r="AA20" s="165"/>
      <c r="AB20" s="165"/>
      <c r="AC20" s="327"/>
      <c r="AD20" s="330"/>
      <c r="AE20" s="165"/>
      <c r="AF20" s="165"/>
      <c r="AG20" s="327"/>
      <c r="AH20" s="330"/>
      <c r="AI20" s="165"/>
    </row>
    <row r="21" spans="1:35" s="170" customFormat="1" ht="15.75" customHeight="1" thickBot="1">
      <c r="A21" s="188"/>
      <c r="B21" s="182"/>
      <c r="C21" s="328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29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4" t="s">
        <v>562</v>
      </c>
      <c r="L22" s="337" t="s">
        <v>581</v>
      </c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8"/>
      <c r="AD22" s="338"/>
      <c r="AE22" s="338"/>
      <c r="AF22" s="338"/>
      <c r="AG22" s="338"/>
      <c r="AH22" s="338"/>
      <c r="AI22" s="339"/>
    </row>
    <row r="23" spans="1:35" s="170" customFormat="1" ht="17.25" customHeight="1">
      <c r="A23" s="188"/>
      <c r="B23" s="182"/>
      <c r="C23" s="329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5"/>
      <c r="L23" s="340" t="s">
        <v>582</v>
      </c>
      <c r="M23" s="341"/>
      <c r="N23" s="341"/>
      <c r="O23" s="342"/>
      <c r="P23" s="340" t="s">
        <v>583</v>
      </c>
      <c r="Q23" s="341"/>
      <c r="R23" s="341"/>
      <c r="S23" s="342"/>
      <c r="T23" s="340" t="s">
        <v>584</v>
      </c>
      <c r="U23" s="341"/>
      <c r="V23" s="341"/>
      <c r="W23" s="342"/>
      <c r="X23" s="340" t="s">
        <v>585</v>
      </c>
      <c r="Y23" s="341"/>
      <c r="Z23" s="341"/>
      <c r="AA23" s="342"/>
      <c r="AB23" s="343"/>
      <c r="AC23" s="344"/>
      <c r="AD23" s="344"/>
      <c r="AE23" s="344"/>
      <c r="AF23" s="344"/>
      <c r="AG23" s="344"/>
      <c r="AH23" s="344"/>
      <c r="AI23" s="345"/>
    </row>
    <row r="24" spans="1:35" s="170" customFormat="1" ht="27" customHeight="1" thickBot="1">
      <c r="A24" s="188"/>
      <c r="B24" s="182"/>
      <c r="C24" s="330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6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6"/>
      <c r="AC24" s="347"/>
      <c r="AD24" s="347"/>
      <c r="AE24" s="347"/>
      <c r="AF24" s="347"/>
      <c r="AG24" s="347"/>
      <c r="AH24" s="347"/>
      <c r="AI24" s="348"/>
    </row>
    <row r="25" spans="1:35" s="170" customFormat="1" ht="15" customHeight="1">
      <c r="A25" s="188"/>
      <c r="B25" s="182"/>
      <c r="C25" s="328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5">
        <v>0</v>
      </c>
      <c r="N25" s="328"/>
      <c r="O25" s="186"/>
      <c r="P25" s="186"/>
      <c r="Q25" s="325">
        <v>0</v>
      </c>
      <c r="R25" s="328"/>
      <c r="S25" s="186"/>
      <c r="T25" s="186"/>
      <c r="U25" s="325">
        <v>0</v>
      </c>
      <c r="V25" s="328"/>
      <c r="W25" s="186"/>
      <c r="X25" s="186"/>
      <c r="Y25" s="325">
        <v>0</v>
      </c>
      <c r="Z25" s="328"/>
      <c r="AA25" s="186"/>
      <c r="AB25" s="346"/>
      <c r="AC25" s="347"/>
      <c r="AD25" s="347"/>
      <c r="AE25" s="347"/>
      <c r="AF25" s="347"/>
      <c r="AG25" s="347"/>
      <c r="AH25" s="347"/>
      <c r="AI25" s="348"/>
    </row>
    <row r="26" spans="1:35" s="170" customFormat="1" ht="23.25" customHeight="1">
      <c r="A26" s="188"/>
      <c r="B26" s="182"/>
      <c r="C26" s="329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6"/>
      <c r="N26" s="329"/>
      <c r="O26" s="186"/>
      <c r="P26" s="186"/>
      <c r="Q26" s="326"/>
      <c r="R26" s="329"/>
      <c r="S26" s="186"/>
      <c r="T26" s="186"/>
      <c r="U26" s="326"/>
      <c r="V26" s="329"/>
      <c r="W26" s="186"/>
      <c r="X26" s="186"/>
      <c r="Y26" s="326"/>
      <c r="Z26" s="329"/>
      <c r="AA26" s="186"/>
      <c r="AB26" s="346"/>
      <c r="AC26" s="347"/>
      <c r="AD26" s="347"/>
      <c r="AE26" s="347"/>
      <c r="AF26" s="347"/>
      <c r="AG26" s="347"/>
      <c r="AH26" s="347"/>
      <c r="AI26" s="348"/>
    </row>
    <row r="27" spans="1:35" s="170" customFormat="1" ht="18" customHeight="1">
      <c r="A27" s="188"/>
      <c r="B27" s="182"/>
      <c r="C27" s="329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6"/>
      <c r="N27" s="329"/>
      <c r="O27" s="186"/>
      <c r="P27" s="186"/>
      <c r="Q27" s="326"/>
      <c r="R27" s="329"/>
      <c r="S27" s="186"/>
      <c r="T27" s="186"/>
      <c r="U27" s="326"/>
      <c r="V27" s="329"/>
      <c r="W27" s="186"/>
      <c r="X27" s="186"/>
      <c r="Y27" s="326"/>
      <c r="Z27" s="329"/>
      <c r="AA27" s="186"/>
      <c r="AB27" s="346"/>
      <c r="AC27" s="347"/>
      <c r="AD27" s="347"/>
      <c r="AE27" s="347"/>
      <c r="AF27" s="347"/>
      <c r="AG27" s="347"/>
      <c r="AH27" s="347"/>
      <c r="AI27" s="348"/>
    </row>
    <row r="28" spans="1:35" s="170" customFormat="1" ht="15.75" customHeight="1" thickBot="1">
      <c r="A28" s="188"/>
      <c r="B28" s="182"/>
      <c r="C28" s="330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7"/>
      <c r="N28" s="330"/>
      <c r="O28" s="165"/>
      <c r="P28" s="165"/>
      <c r="Q28" s="327"/>
      <c r="R28" s="330"/>
      <c r="S28" s="165"/>
      <c r="T28" s="165"/>
      <c r="U28" s="327"/>
      <c r="V28" s="330"/>
      <c r="W28" s="165"/>
      <c r="X28" s="165"/>
      <c r="Y28" s="327"/>
      <c r="Z28" s="330"/>
      <c r="AA28" s="165"/>
      <c r="AB28" s="349"/>
      <c r="AC28" s="350"/>
      <c r="AD28" s="350"/>
      <c r="AE28" s="350"/>
      <c r="AF28" s="350"/>
      <c r="AG28" s="350"/>
      <c r="AH28" s="350"/>
      <c r="AI28" s="351"/>
    </row>
    <row r="29" spans="1:35" s="170" customFormat="1" ht="15.75" customHeight="1">
      <c r="A29" s="188"/>
      <c r="B29" s="182"/>
      <c r="C29" s="328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29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1" t="s">
        <v>587</v>
      </c>
      <c r="L30" s="192" t="s">
        <v>527</v>
      </c>
      <c r="M30" s="192">
        <f>$AB$11</f>
        <v>0</v>
      </c>
      <c r="N30" s="318">
        <f>SUM(M30:M32)</f>
        <v>0</v>
      </c>
      <c r="P30" s="331" t="s">
        <v>588</v>
      </c>
      <c r="Q30" s="192" t="s">
        <v>527</v>
      </c>
      <c r="R30" s="192">
        <f>$AB$11</f>
        <v>0</v>
      </c>
      <c r="S30" s="318">
        <f>IF(SUM(R30:R32)&lt;&gt;SUM($I$36:$I$38),"?",SUM(R30:R32))</f>
        <v>0</v>
      </c>
      <c r="U30" s="331" t="s">
        <v>589</v>
      </c>
      <c r="V30" s="192" t="s">
        <v>527</v>
      </c>
      <c r="W30" s="192">
        <f>$AC$11</f>
        <v>0</v>
      </c>
      <c r="X30" s="318">
        <f>SUM(W30:W32)</f>
        <v>0</v>
      </c>
      <c r="Z30" s="331" t="s">
        <v>590</v>
      </c>
      <c r="AA30" s="192" t="s">
        <v>527</v>
      </c>
      <c r="AB30" s="153">
        <f>$AD$11</f>
        <v>0</v>
      </c>
      <c r="AC30" s="318">
        <f>SUM(AB30:AB32)</f>
        <v>0</v>
      </c>
    </row>
    <row r="31" spans="1:35" s="170" customFormat="1" ht="25.5" customHeight="1">
      <c r="A31" s="188"/>
      <c r="B31" s="182"/>
      <c r="C31" s="329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2"/>
      <c r="L31" s="193" t="s">
        <v>591</v>
      </c>
      <c r="M31" s="193">
        <f>$D$33</f>
        <v>0</v>
      </c>
      <c r="N31" s="319"/>
      <c r="P31" s="332"/>
      <c r="Q31" s="193" t="s">
        <v>591</v>
      </c>
      <c r="R31" s="193">
        <f>SUM($D$33:$E$33)</f>
        <v>0</v>
      </c>
      <c r="S31" s="319"/>
      <c r="U31" s="332"/>
      <c r="V31" s="193" t="s">
        <v>591</v>
      </c>
      <c r="W31" s="193">
        <f>$B$33</f>
        <v>0</v>
      </c>
      <c r="X31" s="319"/>
      <c r="Z31" s="332"/>
      <c r="AA31" s="193" t="s">
        <v>591</v>
      </c>
      <c r="AB31" s="193">
        <f>$C$33</f>
        <v>0</v>
      </c>
      <c r="AC31" s="319"/>
    </row>
    <row r="32" spans="1:35" s="170" customFormat="1" ht="25.5" customHeight="1" thickBot="1">
      <c r="A32" s="188"/>
      <c r="B32" s="182"/>
      <c r="C32" s="330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0"/>
      <c r="P32" s="3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0"/>
      <c r="U32" s="333"/>
      <c r="V32" s="192" t="s">
        <v>592</v>
      </c>
      <c r="W32" s="194">
        <f>ROUND($M$17+$Q$17+$U$17+$Y$17+$AC$17+$AG$17+$M$25+$Q$25+$U$25,0)</f>
        <v>0</v>
      </c>
      <c r="X32" s="320"/>
      <c r="Z32" s="333"/>
      <c r="AA32" s="192" t="s">
        <v>592</v>
      </c>
      <c r="AB32" s="192">
        <f>ROUND($N$17+$R$17+$V$17+$Z$17+$AD$17+$AH$17+$N$25+$R$25+$V$25,0)</f>
        <v>0</v>
      </c>
      <c r="AC32" s="320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1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1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1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1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2" t="str">
        <f ca="1">"Ngày "&amp;DAY(TODAY())&amp;" tháng "&amp;MONTH(TODAY())&amp;" năm "&amp;YEAR(TODAY())</f>
        <v>Ngày 27 tháng 2 năm 2019</v>
      </c>
      <c r="AD40" s="322"/>
      <c r="AE40" s="322"/>
      <c r="AF40" s="322"/>
      <c r="AG40" s="322"/>
    </row>
    <row r="41" spans="1:35" s="170" customFormat="1" ht="18" customHeight="1">
      <c r="A41" s="208" t="s">
        <v>602</v>
      </c>
      <c r="AC41" s="323" t="s">
        <v>533</v>
      </c>
      <c r="AD41" s="323"/>
      <c r="AE41" s="323"/>
      <c r="AF41" s="323"/>
      <c r="AG41" s="323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4" t="s">
        <v>604</v>
      </c>
      <c r="AD46" s="324"/>
      <c r="AE46" s="324"/>
      <c r="AF46" s="324"/>
      <c r="AG46" s="324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43523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43523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43523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2019-02-20T09:08:35Z</cp:lastPrinted>
  <dcterms:created xsi:type="dcterms:W3CDTF">2016-02-21T07:33:01Z</dcterms:created>
  <dcterms:modified xsi:type="dcterms:W3CDTF">2019-02-27T09:10:20Z</dcterms:modified>
</cp:coreProperties>
</file>